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D88" i="1" l="1"/>
  <c r="E89" i="1" s="1"/>
  <c r="E83" i="1"/>
  <c r="E81" i="1"/>
  <c r="D82" i="1" s="1"/>
  <c r="E85" i="1" s="1"/>
  <c r="E72" i="1"/>
  <c r="E73" i="1"/>
  <c r="D59" i="1"/>
  <c r="E60" i="1" s="1"/>
  <c r="D62" i="1" s="1"/>
  <c r="D52" i="1"/>
  <c r="E53" i="1" s="1"/>
  <c r="E49" i="1"/>
  <c r="D50" i="1" s="1"/>
  <c r="E61" i="1" s="1"/>
  <c r="D42" i="1"/>
  <c r="D36" i="1"/>
  <c r="E37" i="1" s="1"/>
  <c r="D38" i="1" s="1"/>
  <c r="E39" i="1" s="1"/>
  <c r="E41" i="1"/>
  <c r="D29" i="1"/>
  <c r="E30" i="1" s="1"/>
  <c r="E34" i="1"/>
  <c r="E24" i="1"/>
  <c r="D25" i="1" s="1"/>
  <c r="D12" i="1"/>
  <c r="D15" i="1" s="1"/>
  <c r="E74" i="1" l="1"/>
  <c r="D64" i="1"/>
  <c r="D68" i="1" s="1"/>
  <c r="E69" i="1" l="1"/>
  <c r="E130" i="1" s="1"/>
  <c r="E1" i="1" s="1"/>
  <c r="E75" i="1"/>
  <c r="D78" i="1" s="1"/>
  <c r="D130" i="1" s="1"/>
  <c r="D1" i="1" s="1"/>
</calcChain>
</file>

<file path=xl/sharedStrings.xml><?xml version="1.0" encoding="utf-8"?>
<sst xmlns="http://schemas.openxmlformats.org/spreadsheetml/2006/main" count="91" uniqueCount="57">
  <si>
    <t>data</t>
  </si>
  <si>
    <t>denominazione dei conti</t>
  </si>
  <si>
    <t>dare</t>
  </si>
  <si>
    <t>avere</t>
  </si>
  <si>
    <t>canoni leaseng</t>
  </si>
  <si>
    <t>risconti attivi</t>
  </si>
  <si>
    <t>materie prime c/es. iniziali</t>
  </si>
  <si>
    <t>prodotti in lav c/es. iniziali</t>
  </si>
  <si>
    <t>prodotti c/es. iniziali</t>
  </si>
  <si>
    <t>materie prime</t>
  </si>
  <si>
    <t>prodotti in lav.</t>
  </si>
  <si>
    <t>prodotti</t>
  </si>
  <si>
    <t>interessi passivi</t>
  </si>
  <si>
    <t>crediti per rit. Subite</t>
  </si>
  <si>
    <t>costi bancari</t>
  </si>
  <si>
    <t>interessi attivi</t>
  </si>
  <si>
    <t>banca x c/c</t>
  </si>
  <si>
    <t>crediti v/clienti</t>
  </si>
  <si>
    <t>fatture da emettere</t>
  </si>
  <si>
    <t>crediti /clienti</t>
  </si>
  <si>
    <t>denaro in cassa</t>
  </si>
  <si>
    <t>f.amm. Automezzi</t>
  </si>
  <si>
    <t>automezzi</t>
  </si>
  <si>
    <t>iva ns debito</t>
  </si>
  <si>
    <t>crediti comm.li diversi</t>
  </si>
  <si>
    <t>minusvalenze</t>
  </si>
  <si>
    <t>iva ns  credito</t>
  </si>
  <si>
    <t>debiti v/fornitori</t>
  </si>
  <si>
    <t>cambiali passive</t>
  </si>
  <si>
    <t>costi telefonici</t>
  </si>
  <si>
    <t>iva ns credito</t>
  </si>
  <si>
    <t>crediti insoluti</t>
  </si>
  <si>
    <t>interessi attivi da clienti</t>
  </si>
  <si>
    <t>ratei attivi</t>
  </si>
  <si>
    <t>az. c/sottoscrizione</t>
  </si>
  <si>
    <t>prodotti c/vendite</t>
  </si>
  <si>
    <t>canone leasing</t>
  </si>
  <si>
    <t>impegni x beni in leas.</t>
  </si>
  <si>
    <t>creditori c/leasing</t>
  </si>
  <si>
    <t>resi su vendite</t>
  </si>
  <si>
    <t>interessi pass. Su prestiti obblig.</t>
  </si>
  <si>
    <t>ratei passivi</t>
  </si>
  <si>
    <t>cambiali attive</t>
  </si>
  <si>
    <t>cambiali allo sconto</t>
  </si>
  <si>
    <t>utile di esercizio</t>
  </si>
  <si>
    <t>utile a nuopvo</t>
  </si>
  <si>
    <t>riserva legale</t>
  </si>
  <si>
    <t>az. c/dividendi</t>
  </si>
  <si>
    <t>utile a nuovo</t>
  </si>
  <si>
    <t>sconti passivi</t>
  </si>
  <si>
    <t>commiss.bancarie</t>
  </si>
  <si>
    <t>salari e stipendi</t>
  </si>
  <si>
    <t>istituti previdenziali</t>
  </si>
  <si>
    <t>persd. c/retrib.</t>
  </si>
  <si>
    <t>deb. Per rit. Da vers</t>
  </si>
  <si>
    <t>materie prime c/acquisti</t>
  </si>
  <si>
    <t>costi d'imballaggio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</si>
</sst>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1" applyFont="1"/>
    <xf numFmtId="0" fontId="0" fillId="0" borderId="0" xfId="0" applyProtection="1">
      <protection locked="0"/>
    </xf>
    <xf numFmtId="0" fontId="0" fillId="0" borderId="1" xfId="0" applyBorder="1"/>
    <xf numFmtId="44" fontId="0" fillId="0" borderId="1" xfId="1" applyFont="1" applyBorder="1"/>
    <xf numFmtId="0" fontId="0" fillId="0" borderId="1" xfId="0" applyBorder="1" applyProtection="1">
      <protection locked="0"/>
    </xf>
    <xf numFmtId="44" fontId="0" fillId="0" borderId="1" xfId="1" applyFont="1" applyBorder="1" applyProtection="1">
      <protection locked="0"/>
    </xf>
    <xf numFmtId="16" fontId="0" fillId="0" borderId="1" xfId="0" applyNumberFormat="1" applyBorder="1"/>
    <xf numFmtId="44" fontId="2" fillId="0" borderId="1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workbookViewId="0">
      <selection activeCell="G5" sqref="G5"/>
    </sheetView>
  </sheetViews>
  <sheetFormatPr defaultRowHeight="15" x14ac:dyDescent="0.25"/>
  <cols>
    <col min="1" max="1" width="10.5703125" customWidth="1"/>
    <col min="2" max="2" width="7.42578125" customWidth="1"/>
    <col min="3" max="3" width="28.85546875" customWidth="1"/>
    <col min="4" max="5" width="28.28515625" style="1" bestFit="1" customWidth="1"/>
  </cols>
  <sheetData>
    <row r="1" spans="1:5" ht="26.25" x14ac:dyDescent="0.4">
      <c r="A1" s="3"/>
      <c r="B1" s="3"/>
      <c r="C1" s="3"/>
      <c r="D1" s="8">
        <f>D130</f>
        <v>5529283.0340000009</v>
      </c>
      <c r="E1" s="8">
        <f>E130</f>
        <v>5529283.034</v>
      </c>
    </row>
    <row r="2" spans="1:5" s="2" customFormat="1" x14ac:dyDescent="0.25">
      <c r="A2" s="5" t="s">
        <v>0</v>
      </c>
      <c r="B2" s="5"/>
      <c r="C2" s="5" t="s">
        <v>1</v>
      </c>
      <c r="D2" s="6" t="s">
        <v>2</v>
      </c>
      <c r="E2" s="6" t="s">
        <v>3</v>
      </c>
    </row>
    <row r="3" spans="1:5" x14ac:dyDescent="0.25">
      <c r="A3" s="7">
        <v>41640</v>
      </c>
      <c r="B3" s="3"/>
      <c r="C3" s="3" t="s">
        <v>6</v>
      </c>
      <c r="D3" s="4">
        <v>600000</v>
      </c>
      <c r="E3" s="4"/>
    </row>
    <row r="4" spans="1:5" x14ac:dyDescent="0.25">
      <c r="A4" s="3"/>
      <c r="B4" s="3"/>
      <c r="C4" s="3" t="s">
        <v>7</v>
      </c>
      <c r="D4" s="4">
        <v>69000</v>
      </c>
      <c r="E4" s="4"/>
    </row>
    <row r="5" spans="1:5" x14ac:dyDescent="0.25">
      <c r="A5" s="3"/>
      <c r="B5" s="3"/>
      <c r="C5" s="3" t="s">
        <v>8</v>
      </c>
      <c r="D5" s="4">
        <v>187500</v>
      </c>
      <c r="E5" s="4"/>
    </row>
    <row r="6" spans="1:5" x14ac:dyDescent="0.25">
      <c r="A6" s="3"/>
      <c r="B6" s="3"/>
      <c r="C6" s="3" t="s">
        <v>9</v>
      </c>
      <c r="D6" s="4"/>
      <c r="E6" s="4">
        <v>600000</v>
      </c>
    </row>
    <row r="7" spans="1:5" x14ac:dyDescent="0.25">
      <c r="A7" s="3"/>
      <c r="B7" s="3"/>
      <c r="C7" s="3" t="s">
        <v>10</v>
      </c>
      <c r="D7" s="4"/>
      <c r="E7" s="4">
        <v>69000</v>
      </c>
    </row>
    <row r="8" spans="1:5" x14ac:dyDescent="0.25">
      <c r="A8" s="3"/>
      <c r="B8" s="3"/>
      <c r="C8" s="3" t="s">
        <v>11</v>
      </c>
      <c r="D8" s="4"/>
      <c r="E8" s="4">
        <v>187500</v>
      </c>
    </row>
    <row r="9" spans="1:5" x14ac:dyDescent="0.25">
      <c r="A9" s="7">
        <v>41640</v>
      </c>
      <c r="B9" s="3"/>
      <c r="C9" s="3" t="s">
        <v>4</v>
      </c>
      <c r="D9" s="4">
        <v>8775</v>
      </c>
      <c r="E9" s="4"/>
    </row>
    <row r="10" spans="1:5" x14ac:dyDescent="0.25">
      <c r="A10" s="3"/>
      <c r="B10" s="3"/>
      <c r="C10" s="3" t="s">
        <v>5</v>
      </c>
      <c r="D10" s="4"/>
      <c r="E10" s="4">
        <v>8775</v>
      </c>
    </row>
    <row r="11" spans="1:5" x14ac:dyDescent="0.25">
      <c r="A11" s="7">
        <v>41643</v>
      </c>
      <c r="B11" s="3"/>
      <c r="C11" s="3" t="s">
        <v>12</v>
      </c>
      <c r="D11" s="4">
        <v>2540</v>
      </c>
      <c r="E11" s="4"/>
    </row>
    <row r="12" spans="1:5" x14ac:dyDescent="0.25">
      <c r="A12" s="3"/>
      <c r="B12" s="3"/>
      <c r="C12" s="3" t="s">
        <v>13</v>
      </c>
      <c r="D12" s="4">
        <f>E14*27/100</f>
        <v>1876.5</v>
      </c>
      <c r="E12" s="4"/>
    </row>
    <row r="13" spans="1:5" x14ac:dyDescent="0.25">
      <c r="A13" s="3"/>
      <c r="B13" s="3"/>
      <c r="C13" s="3" t="s">
        <v>14</v>
      </c>
      <c r="D13" s="4">
        <v>125</v>
      </c>
      <c r="E13" s="4"/>
    </row>
    <row r="14" spans="1:5" x14ac:dyDescent="0.25">
      <c r="A14" s="3"/>
      <c r="B14" s="3"/>
      <c r="C14" s="3" t="s">
        <v>15</v>
      </c>
      <c r="D14" s="4"/>
      <c r="E14" s="4">
        <v>6950</v>
      </c>
    </row>
    <row r="15" spans="1:5" x14ac:dyDescent="0.25">
      <c r="A15" s="3"/>
      <c r="B15" s="3"/>
      <c r="C15" s="3" t="s">
        <v>16</v>
      </c>
      <c r="D15" s="4">
        <f>E14-D13-D12-D11</f>
        <v>2408.5</v>
      </c>
      <c r="E15" s="4"/>
    </row>
    <row r="16" spans="1:5" x14ac:dyDescent="0.25">
      <c r="A16" s="7">
        <v>41648</v>
      </c>
      <c r="B16" s="3"/>
      <c r="C16" s="3" t="s">
        <v>17</v>
      </c>
      <c r="D16" s="4">
        <v>360000</v>
      </c>
      <c r="E16" s="4"/>
    </row>
    <row r="17" spans="1:5" x14ac:dyDescent="0.25">
      <c r="A17" s="3"/>
      <c r="B17" s="3"/>
      <c r="C17" s="3" t="s">
        <v>18</v>
      </c>
      <c r="D17" s="4"/>
      <c r="E17" s="4">
        <v>360000</v>
      </c>
    </row>
    <row r="18" spans="1:5" x14ac:dyDescent="0.25">
      <c r="A18" s="3"/>
      <c r="B18" s="3"/>
      <c r="C18" s="3" t="s">
        <v>19</v>
      </c>
      <c r="D18" s="4"/>
      <c r="E18" s="4">
        <v>360000</v>
      </c>
    </row>
    <row r="19" spans="1:5" x14ac:dyDescent="0.25">
      <c r="A19" s="3"/>
      <c r="B19" s="3"/>
      <c r="C19" s="3" t="s">
        <v>20</v>
      </c>
      <c r="D19" s="4">
        <v>15000</v>
      </c>
      <c r="E19" s="4"/>
    </row>
    <row r="20" spans="1:5" x14ac:dyDescent="0.25">
      <c r="A20" s="3"/>
      <c r="B20" s="3"/>
      <c r="C20" s="3" t="s">
        <v>16</v>
      </c>
      <c r="D20" s="4">
        <v>345000</v>
      </c>
      <c r="E20" s="4"/>
    </row>
    <row r="21" spans="1:5" x14ac:dyDescent="0.25">
      <c r="A21" s="7">
        <v>41651</v>
      </c>
      <c r="B21" s="3"/>
      <c r="C21" s="3" t="s">
        <v>21</v>
      </c>
      <c r="D21" s="4">
        <v>240000</v>
      </c>
      <c r="E21" s="4"/>
    </row>
    <row r="22" spans="1:5" x14ac:dyDescent="0.25">
      <c r="A22" s="3"/>
      <c r="B22" s="3"/>
      <c r="C22" s="3" t="s">
        <v>22</v>
      </c>
      <c r="D22" s="4"/>
      <c r="E22" s="4">
        <v>240000</v>
      </c>
    </row>
    <row r="23" spans="1:5" x14ac:dyDescent="0.25">
      <c r="A23" s="3"/>
      <c r="B23" s="3"/>
      <c r="C23" s="3" t="s">
        <v>22</v>
      </c>
      <c r="D23" s="4"/>
      <c r="E23" s="4">
        <v>59700</v>
      </c>
    </row>
    <row r="24" spans="1:5" x14ac:dyDescent="0.25">
      <c r="A24" s="3"/>
      <c r="B24" s="3"/>
      <c r="C24" s="3" t="s">
        <v>23</v>
      </c>
      <c r="D24" s="4"/>
      <c r="E24" s="4">
        <f>E23*22/100</f>
        <v>13134</v>
      </c>
    </row>
    <row r="25" spans="1:5" x14ac:dyDescent="0.25">
      <c r="A25" s="3"/>
      <c r="B25" s="3"/>
      <c r="C25" s="3" t="s">
        <v>24</v>
      </c>
      <c r="D25" s="4">
        <f>E23+E24</f>
        <v>72834</v>
      </c>
      <c r="E25" s="4"/>
    </row>
    <row r="26" spans="1:5" x14ac:dyDescent="0.25">
      <c r="A26" s="7">
        <v>41651</v>
      </c>
      <c r="B26" s="3"/>
      <c r="C26" s="3" t="s">
        <v>25</v>
      </c>
      <c r="D26" s="4">
        <v>240300</v>
      </c>
      <c r="E26" s="4"/>
    </row>
    <row r="27" spans="1:5" x14ac:dyDescent="0.25">
      <c r="A27" s="3"/>
      <c r="B27" s="3"/>
      <c r="C27" s="3" t="s">
        <v>22</v>
      </c>
      <c r="D27" s="4"/>
      <c r="E27" s="4">
        <v>240300</v>
      </c>
    </row>
    <row r="28" spans="1:5" x14ac:dyDescent="0.25">
      <c r="A28" s="3"/>
      <c r="B28" s="3"/>
      <c r="C28" s="3" t="s">
        <v>22</v>
      </c>
      <c r="D28" s="4">
        <v>286300</v>
      </c>
      <c r="E28" s="4"/>
    </row>
    <row r="29" spans="1:5" x14ac:dyDescent="0.25">
      <c r="A29" s="3"/>
      <c r="B29" s="3"/>
      <c r="C29" s="3" t="s">
        <v>26</v>
      </c>
      <c r="D29" s="4">
        <f>D28*22/100</f>
        <v>62986</v>
      </c>
      <c r="E29" s="4"/>
    </row>
    <row r="30" spans="1:5" x14ac:dyDescent="0.25">
      <c r="A30" s="3"/>
      <c r="B30" s="3"/>
      <c r="C30" s="3" t="s">
        <v>27</v>
      </c>
      <c r="D30" s="4"/>
      <c r="E30" s="4">
        <f>D28+D29</f>
        <v>349286</v>
      </c>
    </row>
    <row r="31" spans="1:5" x14ac:dyDescent="0.25">
      <c r="A31" s="3"/>
      <c r="B31" s="3"/>
      <c r="C31" s="3" t="s">
        <v>27</v>
      </c>
      <c r="D31" s="4">
        <v>349286</v>
      </c>
      <c r="E31" s="4"/>
    </row>
    <row r="32" spans="1:5" x14ac:dyDescent="0.25">
      <c r="A32" s="3"/>
      <c r="B32" s="3"/>
      <c r="C32" s="3" t="s">
        <v>24</v>
      </c>
      <c r="D32" s="4"/>
      <c r="E32" s="4">
        <v>72834</v>
      </c>
    </row>
    <row r="33" spans="1:5" x14ac:dyDescent="0.25">
      <c r="A33" s="3"/>
      <c r="B33" s="3"/>
      <c r="C33" s="3" t="s">
        <v>12</v>
      </c>
      <c r="D33" s="4">
        <v>2626.2939999999999</v>
      </c>
      <c r="E33" s="4"/>
    </row>
    <row r="34" spans="1:5" x14ac:dyDescent="0.25">
      <c r="A34" s="3"/>
      <c r="B34" s="3"/>
      <c r="C34" s="3" t="s">
        <v>28</v>
      </c>
      <c r="D34" s="4"/>
      <c r="E34" s="4">
        <f>D31+D33-E32</f>
        <v>279078.29399999999</v>
      </c>
    </row>
    <row r="35" spans="1:5" x14ac:dyDescent="0.25">
      <c r="A35" s="7">
        <v>41667</v>
      </c>
      <c r="B35" s="3"/>
      <c r="C35" s="3" t="s">
        <v>29</v>
      </c>
      <c r="D35" s="4">
        <v>2580</v>
      </c>
      <c r="E35" s="4"/>
    </row>
    <row r="36" spans="1:5" x14ac:dyDescent="0.25">
      <c r="A36" s="3"/>
      <c r="B36" s="3"/>
      <c r="C36" s="3" t="s">
        <v>30</v>
      </c>
      <c r="D36" s="4">
        <f>D35*22/100</f>
        <v>567.6</v>
      </c>
      <c r="E36" s="4"/>
    </row>
    <row r="37" spans="1:5" x14ac:dyDescent="0.25">
      <c r="A37" s="3"/>
      <c r="B37" s="3"/>
      <c r="C37" s="3" t="s">
        <v>27</v>
      </c>
      <c r="D37" s="4"/>
      <c r="E37" s="4">
        <f>D35+D36</f>
        <v>3147.6</v>
      </c>
    </row>
    <row r="38" spans="1:5" x14ac:dyDescent="0.25">
      <c r="A38" s="3"/>
      <c r="B38" s="3"/>
      <c r="C38" s="3" t="s">
        <v>27</v>
      </c>
      <c r="D38" s="4">
        <f>E37</f>
        <v>3147.6</v>
      </c>
      <c r="E38" s="4"/>
    </row>
    <row r="39" spans="1:5" x14ac:dyDescent="0.25">
      <c r="A39" s="3"/>
      <c r="B39" s="3"/>
      <c r="C39" s="3" t="s">
        <v>20</v>
      </c>
      <c r="D39" s="4"/>
      <c r="E39" s="4">
        <f>D38</f>
        <v>3147.6</v>
      </c>
    </row>
    <row r="40" spans="1:5" x14ac:dyDescent="0.25">
      <c r="A40" s="3"/>
      <c r="B40" s="3"/>
      <c r="C40" s="3" t="s">
        <v>31</v>
      </c>
      <c r="D40" s="4">
        <v>128940</v>
      </c>
      <c r="E40" s="4"/>
    </row>
    <row r="41" spans="1:5" x14ac:dyDescent="0.25">
      <c r="A41" s="3"/>
      <c r="B41" s="3"/>
      <c r="C41" s="3" t="s">
        <v>17</v>
      </c>
      <c r="D41" s="4"/>
      <c r="E41" s="4">
        <f>D40</f>
        <v>128940</v>
      </c>
    </row>
    <row r="42" spans="1:5" x14ac:dyDescent="0.25">
      <c r="A42" s="7">
        <v>41684</v>
      </c>
      <c r="B42" s="3"/>
      <c r="C42" s="3" t="s">
        <v>16</v>
      </c>
      <c r="D42" s="4">
        <f>E43+E44+E45</f>
        <v>85860</v>
      </c>
      <c r="E42" s="4"/>
    </row>
    <row r="43" spans="1:5" x14ac:dyDescent="0.25">
      <c r="A43" s="3"/>
      <c r="B43" s="3"/>
      <c r="C43" s="3" t="s">
        <v>32</v>
      </c>
      <c r="D43" s="4"/>
      <c r="E43" s="4">
        <v>225</v>
      </c>
    </row>
    <row r="44" spans="1:5" x14ac:dyDescent="0.25">
      <c r="A44" s="3"/>
      <c r="B44" s="3"/>
      <c r="C44" s="3" t="s">
        <v>33</v>
      </c>
      <c r="D44" s="4"/>
      <c r="E44" s="4">
        <v>225</v>
      </c>
    </row>
    <row r="45" spans="1:5" x14ac:dyDescent="0.25">
      <c r="A45" s="3"/>
      <c r="B45" s="3"/>
      <c r="C45" s="3" t="s">
        <v>17</v>
      </c>
      <c r="D45" s="4"/>
      <c r="E45" s="4">
        <v>85410</v>
      </c>
    </row>
    <row r="46" spans="1:5" x14ac:dyDescent="0.25">
      <c r="A46" s="7">
        <v>41689</v>
      </c>
      <c r="B46" s="3"/>
      <c r="C46" s="3" t="s">
        <v>16</v>
      </c>
      <c r="D46" s="4">
        <v>30000</v>
      </c>
      <c r="E46" s="4"/>
    </row>
    <row r="47" spans="1:5" x14ac:dyDescent="0.25">
      <c r="A47" s="3"/>
      <c r="B47" s="3"/>
      <c r="C47" s="3" t="s">
        <v>34</v>
      </c>
      <c r="D47" s="4"/>
      <c r="E47" s="4">
        <v>30000</v>
      </c>
    </row>
    <row r="48" spans="1:5" x14ac:dyDescent="0.25">
      <c r="A48" s="7">
        <v>41697</v>
      </c>
      <c r="B48" s="3"/>
      <c r="C48" s="3" t="s">
        <v>35</v>
      </c>
      <c r="D48" s="4"/>
      <c r="E48" s="4">
        <v>358320</v>
      </c>
    </row>
    <row r="49" spans="1:5" x14ac:dyDescent="0.25">
      <c r="A49" s="3"/>
      <c r="B49" s="3"/>
      <c r="C49" s="3" t="s">
        <v>23</v>
      </c>
      <c r="D49" s="4"/>
      <c r="E49" s="4">
        <f>E48*22/100</f>
        <v>78830.399999999994</v>
      </c>
    </row>
    <row r="50" spans="1:5" x14ac:dyDescent="0.25">
      <c r="A50" s="3"/>
      <c r="B50" s="3"/>
      <c r="C50" s="3" t="s">
        <v>17</v>
      </c>
      <c r="D50" s="4">
        <f>E48+E49</f>
        <v>437150.4</v>
      </c>
      <c r="E50" s="4"/>
    </row>
    <row r="51" spans="1:5" x14ac:dyDescent="0.25">
      <c r="A51" s="7">
        <v>41699</v>
      </c>
      <c r="B51" s="3"/>
      <c r="C51" s="3" t="s">
        <v>36</v>
      </c>
      <c r="D51" s="4">
        <v>4000</v>
      </c>
      <c r="E51" s="4"/>
    </row>
    <row r="52" spans="1:5" x14ac:dyDescent="0.25">
      <c r="A52" s="3"/>
      <c r="B52" s="3"/>
      <c r="C52" s="3" t="s">
        <v>30</v>
      </c>
      <c r="D52" s="4">
        <f>D51*22/100</f>
        <v>880</v>
      </c>
      <c r="E52" s="4"/>
    </row>
    <row r="53" spans="1:5" x14ac:dyDescent="0.25">
      <c r="A53" s="3"/>
      <c r="B53" s="3"/>
      <c r="C53" s="3" t="s">
        <v>27</v>
      </c>
      <c r="D53" s="4"/>
      <c r="E53" s="4">
        <f>D51+D52</f>
        <v>4880</v>
      </c>
    </row>
    <row r="54" spans="1:5" x14ac:dyDescent="0.25">
      <c r="A54" s="3"/>
      <c r="B54" s="3"/>
      <c r="C54" s="3" t="s">
        <v>37</v>
      </c>
      <c r="D54" s="4"/>
      <c r="E54" s="4">
        <v>4000</v>
      </c>
    </row>
    <row r="55" spans="1:5" x14ac:dyDescent="0.25">
      <c r="A55" s="3"/>
      <c r="B55" s="3"/>
      <c r="C55" s="3" t="s">
        <v>38</v>
      </c>
      <c r="D55" s="4">
        <v>4000</v>
      </c>
      <c r="E55" s="4"/>
    </row>
    <row r="56" spans="1:5" x14ac:dyDescent="0.25">
      <c r="A56" s="3"/>
      <c r="B56" s="3"/>
      <c r="C56" s="3" t="s">
        <v>27</v>
      </c>
      <c r="D56" s="4">
        <v>4880</v>
      </c>
      <c r="E56" s="4"/>
    </row>
    <row r="57" spans="1:5" x14ac:dyDescent="0.25">
      <c r="A57" s="3"/>
      <c r="B57" s="3"/>
      <c r="C57" s="3" t="s">
        <v>20</v>
      </c>
      <c r="D57" s="4"/>
      <c r="E57" s="4">
        <v>4880</v>
      </c>
    </row>
    <row r="58" spans="1:5" x14ac:dyDescent="0.25">
      <c r="A58" s="7">
        <v>41704</v>
      </c>
      <c r="B58" s="3"/>
      <c r="C58" s="3" t="s">
        <v>39</v>
      </c>
      <c r="D58" s="4">
        <v>54230</v>
      </c>
      <c r="E58" s="4"/>
    </row>
    <row r="59" spans="1:5" x14ac:dyDescent="0.25">
      <c r="A59" s="3"/>
      <c r="B59" s="3"/>
      <c r="C59" s="3" t="s">
        <v>23</v>
      </c>
      <c r="D59" s="4">
        <f>D58*22/100</f>
        <v>11930.6</v>
      </c>
      <c r="E59" s="4"/>
    </row>
    <row r="60" spans="1:5" x14ac:dyDescent="0.25">
      <c r="A60" s="3"/>
      <c r="B60" s="3"/>
      <c r="C60" s="3" t="s">
        <v>17</v>
      </c>
      <c r="D60" s="4"/>
      <c r="E60" s="4">
        <f>D58+D59</f>
        <v>66160.600000000006</v>
      </c>
    </row>
    <row r="61" spans="1:5" x14ac:dyDescent="0.25">
      <c r="A61" s="3"/>
      <c r="B61" s="3"/>
      <c r="C61" s="3" t="s">
        <v>17</v>
      </c>
      <c r="D61" s="4"/>
      <c r="E61" s="4">
        <f>D50</f>
        <v>437150.4</v>
      </c>
    </row>
    <row r="62" spans="1:5" x14ac:dyDescent="0.25">
      <c r="A62" s="3"/>
      <c r="B62" s="3"/>
      <c r="C62" s="3" t="s">
        <v>17</v>
      </c>
      <c r="D62" s="4">
        <f>E60</f>
        <v>66160.600000000006</v>
      </c>
      <c r="E62" s="4"/>
    </row>
    <row r="63" spans="1:5" x14ac:dyDescent="0.25">
      <c r="A63" s="3"/>
      <c r="B63" s="3"/>
      <c r="C63" s="3" t="s">
        <v>15</v>
      </c>
      <c r="D63" s="4"/>
      <c r="E63" s="4">
        <v>5193.8599999999997</v>
      </c>
    </row>
    <row r="64" spans="1:5" x14ac:dyDescent="0.25">
      <c r="A64" s="3"/>
      <c r="B64" s="3"/>
      <c r="C64" s="3" t="s">
        <v>42</v>
      </c>
      <c r="D64" s="4">
        <f>E61+E63-D62</f>
        <v>376183.66000000003</v>
      </c>
      <c r="E64" s="4"/>
    </row>
    <row r="65" spans="1:5" x14ac:dyDescent="0.25">
      <c r="A65" s="7">
        <v>41731</v>
      </c>
      <c r="B65" s="3"/>
      <c r="C65" s="3" t="s">
        <v>40</v>
      </c>
      <c r="D65" s="4">
        <v>7500</v>
      </c>
      <c r="E65" s="4"/>
    </row>
    <row r="66" spans="1:5" x14ac:dyDescent="0.25">
      <c r="A66" s="3"/>
      <c r="B66" s="3"/>
      <c r="C66" s="3" t="s">
        <v>41</v>
      </c>
      <c r="D66" s="4">
        <v>7500</v>
      </c>
      <c r="E66" s="4"/>
    </row>
    <row r="67" spans="1:5" x14ac:dyDescent="0.25">
      <c r="A67" s="3"/>
      <c r="B67" s="3"/>
      <c r="C67" s="3" t="s">
        <v>16</v>
      </c>
      <c r="D67" s="4"/>
      <c r="E67" s="4">
        <v>15000</v>
      </c>
    </row>
    <row r="68" spans="1:5" x14ac:dyDescent="0.25">
      <c r="A68" s="7">
        <v>41747</v>
      </c>
      <c r="B68" s="3"/>
      <c r="C68" s="3" t="s">
        <v>43</v>
      </c>
      <c r="D68" s="4">
        <f>D64</f>
        <v>376183.66000000003</v>
      </c>
      <c r="E68" s="4"/>
    </row>
    <row r="69" spans="1:5" x14ac:dyDescent="0.25">
      <c r="A69" s="3"/>
      <c r="B69" s="3"/>
      <c r="C69" s="3" t="s">
        <v>42</v>
      </c>
      <c r="D69" s="4"/>
      <c r="E69" s="4">
        <f>D68</f>
        <v>376183.66000000003</v>
      </c>
    </row>
    <row r="70" spans="1:5" x14ac:dyDescent="0.25">
      <c r="A70" s="7">
        <v>41753</v>
      </c>
      <c r="B70" s="3"/>
      <c r="C70" s="3" t="s">
        <v>44</v>
      </c>
      <c r="D70" s="4">
        <v>245700</v>
      </c>
      <c r="E70" s="4"/>
    </row>
    <row r="71" spans="1:5" x14ac:dyDescent="0.25">
      <c r="A71" s="3"/>
      <c r="B71" s="3"/>
      <c r="C71" s="3" t="s">
        <v>45</v>
      </c>
      <c r="D71" s="4">
        <v>3262</v>
      </c>
      <c r="E71" s="4"/>
    </row>
    <row r="72" spans="1:5" x14ac:dyDescent="0.25">
      <c r="A72" s="3"/>
      <c r="B72" s="3"/>
      <c r="C72" s="3" t="s">
        <v>46</v>
      </c>
      <c r="D72" s="4"/>
      <c r="E72" s="4">
        <f>(D70+D71)*5/100</f>
        <v>12448.1</v>
      </c>
    </row>
    <row r="73" spans="1:5" x14ac:dyDescent="0.25">
      <c r="A73" s="3"/>
      <c r="B73" s="3"/>
      <c r="C73" s="3" t="s">
        <v>47</v>
      </c>
      <c r="D73" s="4"/>
      <c r="E73" s="4">
        <f>180000*1.3</f>
        <v>234000</v>
      </c>
    </row>
    <row r="74" spans="1:5" x14ac:dyDescent="0.25">
      <c r="A74" s="3"/>
      <c r="B74" s="3"/>
      <c r="C74" s="3" t="s">
        <v>48</v>
      </c>
      <c r="D74" s="4"/>
      <c r="E74" s="4">
        <f>D70+D71-E72-E73</f>
        <v>2513.8999999999942</v>
      </c>
    </row>
    <row r="75" spans="1:5" x14ac:dyDescent="0.25">
      <c r="A75" s="7">
        <v>41755</v>
      </c>
      <c r="B75" s="3"/>
      <c r="C75" s="3" t="s">
        <v>43</v>
      </c>
      <c r="D75" s="4"/>
      <c r="E75" s="4">
        <f>D68</f>
        <v>376183.66000000003</v>
      </c>
    </row>
    <row r="76" spans="1:5" x14ac:dyDescent="0.25">
      <c r="A76" s="3"/>
      <c r="B76" s="3"/>
      <c r="C76" s="3" t="s">
        <v>49</v>
      </c>
      <c r="D76" s="4">
        <v>2461.67</v>
      </c>
      <c r="E76" s="4"/>
    </row>
    <row r="77" spans="1:5" x14ac:dyDescent="0.25">
      <c r="A77" s="3"/>
      <c r="B77" s="3"/>
      <c r="C77" s="3" t="s">
        <v>50</v>
      </c>
      <c r="D77" s="4">
        <v>15</v>
      </c>
      <c r="E77" s="4"/>
    </row>
    <row r="78" spans="1:5" x14ac:dyDescent="0.25">
      <c r="A78" s="3"/>
      <c r="B78" s="3"/>
      <c r="C78" s="3" t="s">
        <v>16</v>
      </c>
      <c r="D78" s="4">
        <f>E75-D76-D77</f>
        <v>373706.99000000005</v>
      </c>
      <c r="E78" s="4"/>
    </row>
    <row r="79" spans="1:5" x14ac:dyDescent="0.25">
      <c r="A79" s="7">
        <v>41756</v>
      </c>
      <c r="B79" s="3"/>
      <c r="C79" s="3" t="s">
        <v>51</v>
      </c>
      <c r="D79" s="4">
        <v>124620</v>
      </c>
      <c r="E79" s="4"/>
    </row>
    <row r="80" spans="1:5" x14ac:dyDescent="0.25">
      <c r="A80" s="3"/>
      <c r="B80" s="3"/>
      <c r="C80" s="3" t="s">
        <v>52</v>
      </c>
      <c r="D80" s="4">
        <v>14130</v>
      </c>
      <c r="E80" s="4"/>
    </row>
    <row r="81" spans="1:5" x14ac:dyDescent="0.25">
      <c r="A81" s="3"/>
      <c r="B81" s="3"/>
      <c r="C81" s="3" t="s">
        <v>53</v>
      </c>
      <c r="D81" s="4"/>
      <c r="E81" s="4">
        <f>D79+D80</f>
        <v>138750</v>
      </c>
    </row>
    <row r="82" spans="1:5" x14ac:dyDescent="0.25">
      <c r="A82" s="3"/>
      <c r="B82" s="3"/>
      <c r="C82" s="3" t="s">
        <v>53</v>
      </c>
      <c r="D82" s="4">
        <f>E81</f>
        <v>138750</v>
      </c>
      <c r="E82" s="4"/>
    </row>
    <row r="83" spans="1:5" x14ac:dyDescent="0.25">
      <c r="A83" s="3"/>
      <c r="B83" s="3"/>
      <c r="C83" s="3" t="s">
        <v>52</v>
      </c>
      <c r="D83" s="4"/>
      <c r="E83" s="4">
        <f>21560</f>
        <v>21560</v>
      </c>
    </row>
    <row r="84" spans="1:5" x14ac:dyDescent="0.25">
      <c r="A84" s="3"/>
      <c r="B84" s="3"/>
      <c r="C84" s="3" t="s">
        <v>54</v>
      </c>
      <c r="D84" s="4"/>
      <c r="E84" s="4">
        <v>12420</v>
      </c>
    </row>
    <row r="85" spans="1:5" x14ac:dyDescent="0.25">
      <c r="A85" s="3"/>
      <c r="B85" s="3"/>
      <c r="C85" s="3" t="s">
        <v>16</v>
      </c>
      <c r="D85" s="4"/>
      <c r="E85" s="4">
        <f>D82-E83-E84</f>
        <v>104770</v>
      </c>
    </row>
    <row r="86" spans="1:5" x14ac:dyDescent="0.25">
      <c r="A86" s="7">
        <v>41808</v>
      </c>
      <c r="B86" s="3"/>
      <c r="C86" s="3" t="s">
        <v>55</v>
      </c>
      <c r="D86" s="4">
        <v>145860</v>
      </c>
      <c r="E86" s="4"/>
    </row>
    <row r="87" spans="1:5" x14ac:dyDescent="0.25">
      <c r="A87" s="3"/>
      <c r="B87" s="3"/>
      <c r="C87" s="3" t="s">
        <v>56</v>
      </c>
      <c r="D87" s="4">
        <v>358</v>
      </c>
      <c r="E87" s="4"/>
    </row>
    <row r="88" spans="1:5" x14ac:dyDescent="0.25">
      <c r="A88" s="3"/>
      <c r="B88" s="3"/>
      <c r="C88" s="3" t="s">
        <v>30</v>
      </c>
      <c r="D88" s="4">
        <f>(D86+D87)*22/100</f>
        <v>32167.96</v>
      </c>
      <c r="E88" s="4"/>
    </row>
    <row r="89" spans="1:5" x14ac:dyDescent="0.25">
      <c r="A89" s="3"/>
      <c r="B89" s="3"/>
      <c r="C89" s="3" t="s">
        <v>27</v>
      </c>
      <c r="D89" s="4"/>
      <c r="E89" s="4">
        <f>D86+D87+D88</f>
        <v>178385.96</v>
      </c>
    </row>
    <row r="130" spans="4:5" x14ac:dyDescent="0.25">
      <c r="D130" s="1">
        <f>SUM(D3:D129)</f>
        <v>5529283.0340000009</v>
      </c>
      <c r="E130" s="1">
        <f>SUM(E3:E129)</f>
        <v>5529283.034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2014-12-12T08:30:42Z</dcterms:created>
  <dcterms:modified xsi:type="dcterms:W3CDTF">2014-12-12T09:34:04Z</dcterms:modified>
</cp:coreProperties>
</file>